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525" yWindow="0" windowWidth="21720" windowHeight="13620" tabRatio="500" activeTab="0"/>
  </bookViews>
  <sheets>
    <sheet name="SOLAR COST Calc" sheetId="1" r:id="rId1"/>
  </sheets>
  <definedNames>
    <definedName name="heating">'SOLAR COST Calc'!#REF!</definedName>
    <definedName name="_xlnm.Print_Area" localSheetId="0">'SOLAR COST Calc'!$A$1:$I$29</definedName>
  </definedNames>
  <calcPr fullCalcOnLoad="1"/>
</workbook>
</file>

<file path=xl/sharedStrings.xml><?xml version="1.0" encoding="utf-8"?>
<sst xmlns="http://schemas.openxmlformats.org/spreadsheetml/2006/main" count="62" uniqueCount="57">
  <si>
    <t>Kaplan Thompson Architects</t>
  </si>
  <si>
    <t>Total PV Size (kW)</t>
  </si>
  <si>
    <t>PV Cost / kW (Before Tax Credits):</t>
  </si>
  <si>
    <t>Total kWH / Year:</t>
  </si>
  <si>
    <t>Cost for power from Utility Company ($0.16 / kWH w/out inflation)</t>
  </si>
  <si>
    <t>Utility Electricity cost:</t>
  </si>
  <si>
    <t>kWH / yr / kW in this location (from PVwatts):</t>
  </si>
  <si>
    <t>Total PV Cost (before tax credits)</t>
  </si>
  <si>
    <t>Location:</t>
  </si>
  <si>
    <t>BUILDING DATA</t>
  </si>
  <si>
    <t>Please send any comments or corrections to: info@kaplanthompson.com</t>
  </si>
  <si>
    <t>Years</t>
  </si>
  <si>
    <r>
      <t xml:space="preserve">Fixed Cost per month to run your new house 100% on </t>
    </r>
    <r>
      <rPr>
        <b/>
        <sz val="10"/>
        <color indexed="17"/>
        <rFont val="Verdana"/>
        <family val="0"/>
      </rPr>
      <t>clean, renewable solar energy</t>
    </r>
    <r>
      <rPr>
        <b/>
        <sz val="10"/>
        <rFont val="Verdana"/>
        <family val="0"/>
      </rPr>
      <t>:</t>
    </r>
  </si>
  <si>
    <r>
      <t xml:space="preserve">Cost per month to run your new house on </t>
    </r>
    <r>
      <rPr>
        <b/>
        <sz val="10"/>
        <color indexed="10"/>
        <rFont val="Verdana"/>
        <family val="0"/>
      </rPr>
      <t xml:space="preserve">toxic fossil fuel powered electricity </t>
    </r>
    <r>
      <rPr>
        <b/>
        <sz val="10"/>
        <rFont val="Verdana"/>
        <family val="0"/>
      </rPr>
      <t>:</t>
    </r>
  </si>
  <si>
    <t>&lt;--- These costs don't take inflation into account!</t>
  </si>
  <si>
    <t>&lt;--- They will grow over time, pick your inflation rate</t>
  </si>
  <si>
    <t>&lt;-- After you pay off your loan, you get all this for free!</t>
  </si>
  <si>
    <t>kWH Useage / Month:</t>
  </si>
  <si>
    <t>Option B:</t>
  </si>
  <si>
    <t>Option C:</t>
  </si>
  <si>
    <t>Total PV Cost After Tax Credits:</t>
  </si>
  <si>
    <t>Portland, ME</t>
  </si>
  <si>
    <t>&lt;--- After Federal &amp; State Tax Credit</t>
  </si>
  <si>
    <t>Option A:</t>
  </si>
  <si>
    <t>Option D:</t>
  </si>
  <si>
    <t>&lt;--- Before Federal &amp; State Tax Credit</t>
  </si>
  <si>
    <t>SOLAR COST OPTIMIZATION</t>
  </si>
  <si>
    <t>SAVINGS:</t>
  </si>
  <si>
    <t>Interest Rate (0% = Pay Cash)</t>
  </si>
  <si>
    <t>KEY:</t>
  </si>
  <si>
    <t>Cells to enter data into:</t>
  </si>
  <si>
    <t>Percent Cheaper:</t>
  </si>
  <si>
    <t>SAVINGS / KWH:</t>
  </si>
  <si>
    <t>MONTHLY PAYMENT FOR PV:</t>
  </si>
  <si>
    <t>MONTHLY PAYMENT FOR PV (After Tax Credits):</t>
  </si>
  <si>
    <t>SAVINGS / MONTH (CMP - PV Cost):</t>
  </si>
  <si>
    <t>PV Cost / KWH (Pre Tax Credits)</t>
  </si>
  <si>
    <t>PV Cost / KWH (After Tax Credits)</t>
  </si>
  <si>
    <t>PV Watts:</t>
  </si>
  <si>
    <t>Portland Maine</t>
  </si>
  <si>
    <t>Arlington VA</t>
  </si>
  <si>
    <t>Location</t>
  </si>
  <si>
    <t>1 kW system, kWH / year</t>
  </si>
  <si>
    <t>Southern VA</t>
  </si>
  <si>
    <t>Tilt = to Latitude, pure south orientation:</t>
  </si>
  <si>
    <t>Burlington VT</t>
  </si>
  <si>
    <t>Boston MA</t>
  </si>
  <si>
    <t>Portland OR</t>
  </si>
  <si>
    <t>Seattle WA</t>
  </si>
  <si>
    <t>Los Angeles CA</t>
  </si>
  <si>
    <t>Austin TX</t>
  </si>
  <si>
    <t>Minneapolis MN</t>
  </si>
  <si>
    <t>NYC NY</t>
  </si>
  <si>
    <t>Boulder CO</t>
  </si>
  <si>
    <t>Columbus OH</t>
  </si>
  <si>
    <t>&lt;--- SAVINGS</t>
  </si>
  <si>
    <t>Utility Cost / KWH: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</si>
</sst>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  <numFmt numFmtId="166" formatCode="&quot;$&quot;#,##0.00"/>
    <numFmt numFmtId="167" formatCode="[$-409]mmmm\ d\,\ yyyy;@"/>
    <numFmt numFmtId="168" formatCode="0.0%"/>
  </numFmts>
  <fonts count="50">
    <font>
      <sz val="10"/>
      <name val="Verdana"/>
      <family val="0"/>
    </font>
    <font>
      <sz val="11"/>
      <color indexed="8"/>
      <name val="Calibri"/>
      <family val="2"/>
    </font>
    <font>
      <b/>
      <sz val="10"/>
      <name val="Verdana"/>
      <family val="0"/>
    </font>
    <font>
      <b/>
      <sz val="12"/>
      <name val="Verdana"/>
      <family val="0"/>
    </font>
    <font>
      <sz val="11"/>
      <name val="Verdana"/>
      <family val="0"/>
    </font>
    <font>
      <sz val="18"/>
      <name val="Verdana"/>
      <family val="0"/>
    </font>
    <font>
      <sz val="14"/>
      <name val="Verdana"/>
      <family val="0"/>
    </font>
    <font>
      <b/>
      <sz val="11"/>
      <name val="Verdana"/>
      <family val="0"/>
    </font>
    <font>
      <sz val="8"/>
      <name val="Verdana"/>
      <family val="0"/>
    </font>
    <font>
      <sz val="12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20"/>
      <name val="Verdana"/>
      <family val="0"/>
    </font>
    <font>
      <sz val="16"/>
      <name val="Verdana"/>
      <family val="0"/>
    </font>
    <font>
      <b/>
      <sz val="10"/>
      <color indexed="17"/>
      <name val="Verdana"/>
      <family val="0"/>
    </font>
    <font>
      <b/>
      <sz val="10"/>
      <color indexed="10"/>
      <name val="Verdana"/>
      <family val="0"/>
    </font>
    <font>
      <b/>
      <sz val="1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Verdana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D7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165" fontId="4" fillId="0" borderId="0" xfId="0" applyNumberFormat="1" applyFont="1" applyAlignment="1">
      <alignment horizontal="left" wrapText="1"/>
    </xf>
    <xf numFmtId="166" fontId="5" fillId="0" borderId="0" xfId="0" applyNumberFormat="1" applyFont="1" applyAlignment="1">
      <alignment horizontal="left"/>
    </xf>
    <xf numFmtId="166" fontId="4" fillId="0" borderId="0" xfId="0" applyNumberFormat="1" applyFont="1" applyAlignment="1">
      <alignment horizontal="left" wrapText="1"/>
    </xf>
    <xf numFmtId="166" fontId="0" fillId="0" borderId="0" xfId="0" applyNumberFormat="1" applyAlignment="1">
      <alignment horizontal="left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6" fontId="4" fillId="0" borderId="0" xfId="0" applyNumberFormat="1" applyFont="1" applyAlignment="1">
      <alignment/>
    </xf>
    <xf numFmtId="165" fontId="0" fillId="33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164" fontId="7" fillId="0" borderId="0" xfId="0" applyNumberFormat="1" applyFont="1" applyFill="1" applyAlignment="1">
      <alignment/>
    </xf>
    <xf numFmtId="6" fontId="4" fillId="0" borderId="0" xfId="0" applyNumberFormat="1" applyFont="1" applyFill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12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left"/>
    </xf>
    <xf numFmtId="3" fontId="0" fillId="0" borderId="0" xfId="0" applyNumberFormat="1" applyFill="1" applyBorder="1" applyAlignment="1">
      <alignment horizontal="left"/>
    </xf>
    <xf numFmtId="166" fontId="4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166" fontId="5" fillId="0" borderId="12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166" fontId="4" fillId="0" borderId="14" xfId="0" applyNumberFormat="1" applyFont="1" applyBorder="1" applyAlignment="1">
      <alignment horizontal="left" wrapText="1"/>
    </xf>
    <xf numFmtId="0" fontId="2" fillId="0" borderId="10" xfId="0" applyFont="1" applyBorder="1" applyAlignment="1">
      <alignment/>
    </xf>
    <xf numFmtId="0" fontId="0" fillId="0" borderId="15" xfId="0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Border="1" applyAlignment="1">
      <alignment/>
    </xf>
    <xf numFmtId="0" fontId="0" fillId="0" borderId="16" xfId="0" applyFill="1" applyBorder="1" applyAlignment="1">
      <alignment/>
    </xf>
    <xf numFmtId="0" fontId="2" fillId="0" borderId="11" xfId="0" applyFont="1" applyBorder="1" applyAlignment="1">
      <alignment/>
    </xf>
    <xf numFmtId="0" fontId="15" fillId="0" borderId="0" xfId="0" applyFont="1" applyAlignment="1">
      <alignment/>
    </xf>
    <xf numFmtId="3" fontId="2" fillId="0" borderId="0" xfId="0" applyNumberFormat="1" applyFont="1" applyFill="1" applyAlignment="1">
      <alignment/>
    </xf>
    <xf numFmtId="6" fontId="7" fillId="0" borderId="0" xfId="0" applyNumberFormat="1" applyFont="1" applyFill="1" applyAlignment="1">
      <alignment/>
    </xf>
    <xf numFmtId="0" fontId="42" fillId="0" borderId="0" xfId="52" applyAlignment="1">
      <alignment horizontal="left"/>
    </xf>
    <xf numFmtId="167" fontId="0" fillId="0" borderId="0" xfId="0" applyNumberFormat="1" applyAlignment="1">
      <alignment/>
    </xf>
    <xf numFmtId="8" fontId="0" fillId="0" borderId="0" xfId="0" applyNumberFormat="1" applyAlignment="1">
      <alignment/>
    </xf>
    <xf numFmtId="7" fontId="3" fillId="34" borderId="11" xfId="0" applyNumberFormat="1" applyFont="1" applyFill="1" applyBorder="1" applyAlignment="1">
      <alignment/>
    </xf>
    <xf numFmtId="7" fontId="3" fillId="34" borderId="0" xfId="0" applyNumberFormat="1" applyFont="1" applyFill="1" applyBorder="1" applyAlignment="1">
      <alignment/>
    </xf>
    <xf numFmtId="7" fontId="3" fillId="34" borderId="16" xfId="0" applyNumberFormat="1" applyFont="1" applyFill="1" applyBorder="1" applyAlignment="1">
      <alignment/>
    </xf>
    <xf numFmtId="8" fontId="3" fillId="35" borderId="11" xfId="0" applyNumberFormat="1" applyFont="1" applyFill="1" applyBorder="1" applyAlignment="1">
      <alignment/>
    </xf>
    <xf numFmtId="8" fontId="3" fillId="35" borderId="0" xfId="0" applyNumberFormat="1" applyFont="1" applyFill="1" applyBorder="1" applyAlignment="1">
      <alignment/>
    </xf>
    <xf numFmtId="8" fontId="3" fillId="35" borderId="16" xfId="0" applyNumberFormat="1" applyFont="1" applyFill="1" applyBorder="1" applyAlignment="1">
      <alignment/>
    </xf>
    <xf numFmtId="0" fontId="0" fillId="0" borderId="11" xfId="0" applyBorder="1" applyAlignment="1">
      <alignment horizontal="left"/>
    </xf>
    <xf numFmtId="3" fontId="0" fillId="0" borderId="16" xfId="0" applyNumberFormat="1" applyFill="1" applyBorder="1" applyAlignment="1">
      <alignment horizontal="left"/>
    </xf>
    <xf numFmtId="166" fontId="0" fillId="0" borderId="16" xfId="0" applyNumberFormat="1" applyFill="1" applyBorder="1" applyAlignment="1">
      <alignment horizontal="left"/>
    </xf>
    <xf numFmtId="168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7" fontId="0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66" fontId="0" fillId="0" borderId="0" xfId="0" applyNumberFormat="1" applyAlignment="1">
      <alignment/>
    </xf>
    <xf numFmtId="9" fontId="0" fillId="0" borderId="0" xfId="0" applyNumberFormat="1" applyAlignment="1">
      <alignment/>
    </xf>
    <xf numFmtId="166" fontId="0" fillId="0" borderId="0" xfId="0" applyNumberFormat="1" applyFont="1" applyAlignment="1">
      <alignment horizontal="left"/>
    </xf>
    <xf numFmtId="7" fontId="0" fillId="0" borderId="0" xfId="0" applyNumberFormat="1" applyFont="1" applyAlignment="1">
      <alignment/>
    </xf>
    <xf numFmtId="166" fontId="0" fillId="0" borderId="0" xfId="0" applyNumberFormat="1" applyFont="1" applyFill="1" applyBorder="1" applyAlignment="1">
      <alignment/>
    </xf>
    <xf numFmtId="166" fontId="9" fillId="0" borderId="0" xfId="0" applyNumberFormat="1" applyFont="1" applyFill="1" applyAlignment="1">
      <alignment/>
    </xf>
    <xf numFmtId="166" fontId="7" fillId="34" borderId="0" xfId="0" applyNumberFormat="1" applyFont="1" applyFill="1" applyAlignment="1">
      <alignment/>
    </xf>
    <xf numFmtId="166" fontId="0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8" fontId="7" fillId="0" borderId="0" xfId="0" applyNumberFormat="1" applyFont="1" applyAlignment="1">
      <alignment horizontal="left"/>
    </xf>
    <xf numFmtId="8" fontId="7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9" fontId="0" fillId="36" borderId="0" xfId="0" applyNumberFormat="1" applyFill="1" applyAlignment="1">
      <alignment/>
    </xf>
    <xf numFmtId="0" fontId="2" fillId="36" borderId="0" xfId="0" applyFont="1" applyFill="1" applyBorder="1" applyAlignment="1">
      <alignment/>
    </xf>
    <xf numFmtId="166" fontId="9" fillId="36" borderId="16" xfId="0" applyNumberFormat="1" applyFont="1" applyFill="1" applyBorder="1" applyAlignment="1">
      <alignment horizontal="left"/>
    </xf>
    <xf numFmtId="3" fontId="0" fillId="36" borderId="16" xfId="0" applyNumberFormat="1" applyFill="1" applyBorder="1" applyAlignment="1">
      <alignment horizontal="left"/>
    </xf>
    <xf numFmtId="3" fontId="9" fillId="36" borderId="16" xfId="0" applyNumberFormat="1" applyFont="1" applyFill="1" applyBorder="1" applyAlignment="1">
      <alignment horizontal="left"/>
    </xf>
    <xf numFmtId="164" fontId="2" fillId="36" borderId="16" xfId="0" applyNumberFormat="1" applyFont="1" applyFill="1" applyBorder="1" applyAlignment="1">
      <alignment horizontal="left"/>
    </xf>
    <xf numFmtId="8" fontId="7" fillId="37" borderId="0" xfId="0" applyNumberFormat="1" applyFont="1" applyFill="1" applyAlignment="1">
      <alignment/>
    </xf>
    <xf numFmtId="0" fontId="0" fillId="0" borderId="10" xfId="0" applyBorder="1" applyAlignment="1">
      <alignment horizontal="left"/>
    </xf>
    <xf numFmtId="166" fontId="0" fillId="0" borderId="12" xfId="0" applyNumberFormat="1" applyBorder="1" applyAlignment="1">
      <alignment horizontal="left"/>
    </xf>
    <xf numFmtId="166" fontId="0" fillId="0" borderId="16" xfId="0" applyNumberFormat="1" applyBorder="1" applyAlignment="1">
      <alignment horizontal="left"/>
    </xf>
    <xf numFmtId="0" fontId="0" fillId="0" borderId="13" xfId="0" applyBorder="1" applyAlignment="1">
      <alignment horizontal="left"/>
    </xf>
    <xf numFmtId="3" fontId="0" fillId="36" borderId="14" xfId="0" applyNumberFormat="1" applyFill="1" applyBorder="1" applyAlignment="1">
      <alignment horizontal="left"/>
    </xf>
    <xf numFmtId="0" fontId="42" fillId="0" borderId="11" xfId="52" applyBorder="1" applyAlignment="1">
      <alignment horizontal="left"/>
    </xf>
    <xf numFmtId="9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left"/>
    </xf>
    <xf numFmtId="0" fontId="2" fillId="0" borderId="0" xfId="0" applyFont="1" applyFill="1" applyBorder="1" applyAlignment="1">
      <alignment/>
    </xf>
    <xf numFmtId="165" fontId="0" fillId="0" borderId="0" xfId="0" applyNumberFormat="1" applyFill="1" applyAlignment="1">
      <alignment/>
    </xf>
    <xf numFmtId="166" fontId="7" fillId="0" borderId="0" xfId="0" applyNumberFormat="1" applyFont="1" applyFill="1" applyAlignment="1">
      <alignment/>
    </xf>
    <xf numFmtId="6" fontId="3" fillId="0" borderId="0" xfId="0" applyNumberFormat="1" applyFont="1" applyAlignment="1">
      <alignment/>
    </xf>
    <xf numFmtId="8" fontId="3" fillId="37" borderId="0" xfId="0" applyNumberFormat="1" applyFont="1" applyFill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166" fontId="4" fillId="35" borderId="0" xfId="44" applyNumberFormat="1" applyFont="1" applyFill="1" applyAlignment="1">
      <alignment/>
    </xf>
    <xf numFmtId="164" fontId="0" fillId="0" borderId="0" xfId="0" applyNumberFormat="1" applyFont="1" applyAlignment="1">
      <alignment/>
    </xf>
    <xf numFmtId="9" fontId="0" fillId="38" borderId="0" xfId="0" applyNumberFormat="1" applyFont="1" applyFill="1" applyAlignment="1">
      <alignment horizontal="left"/>
    </xf>
    <xf numFmtId="0" fontId="7" fillId="0" borderId="0" xfId="0" applyFont="1" applyFill="1" applyBorder="1" applyAlignment="1">
      <alignment/>
    </xf>
    <xf numFmtId="168" fontId="7" fillId="0" borderId="0" xfId="0" applyNumberFormat="1" applyFont="1" applyFill="1" applyBorder="1" applyAlignment="1">
      <alignment/>
    </xf>
    <xf numFmtId="7" fontId="7" fillId="0" borderId="0" xfId="0" applyNumberFormat="1" applyFont="1" applyFill="1" applyBorder="1" applyAlignment="1">
      <alignment/>
    </xf>
    <xf numFmtId="8" fontId="7" fillId="37" borderId="13" xfId="0" applyNumberFormat="1" applyFont="1" applyFill="1" applyBorder="1" applyAlignment="1">
      <alignment/>
    </xf>
    <xf numFmtId="8" fontId="7" fillId="37" borderId="17" xfId="0" applyNumberFormat="1" applyFont="1" applyFill="1" applyBorder="1" applyAlignment="1">
      <alignment/>
    </xf>
    <xf numFmtId="8" fontId="7" fillId="37" borderId="14" xfId="0" applyNumberFormat="1" applyFont="1" applyFill="1" applyBorder="1" applyAlignment="1">
      <alignment/>
    </xf>
    <xf numFmtId="8" fontId="3" fillId="0" borderId="0" xfId="0" applyNumberFormat="1" applyFont="1" applyFill="1" applyAlignment="1">
      <alignment/>
    </xf>
    <xf numFmtId="3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166" fontId="2" fillId="0" borderId="0" xfId="0" applyNumberFormat="1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kaplanthompson.com?subject=Net-Zero%20Cost%20Calculator" TargetMode="External" /><Relationship Id="rId2" Type="http://schemas.openxmlformats.org/officeDocument/2006/relationships/hyperlink" Target="mailto:info@kaplanthompson.com?subject=Net-Zero%20Cost%20Calculator" TargetMode="External" /><Relationship Id="rId3" Type="http://schemas.openxmlformats.org/officeDocument/2006/relationships/hyperlink" Target="http://rredc.nrel.gov/solar/calculators/PVWATTS/version1/" TargetMode="External" /><Relationship Id="rId4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tabSelected="1" zoomScalePageLayoutView="125" workbookViewId="0" topLeftCell="A1">
      <selection activeCell="D47" sqref="D47"/>
    </sheetView>
  </sheetViews>
  <sheetFormatPr defaultColWidth="11.00390625" defaultRowHeight="12.75"/>
  <cols>
    <col min="1" max="1" width="44.25390625" style="1" customWidth="1"/>
    <col min="2" max="2" width="12.125" style="8" customWidth="1"/>
    <col min="3" max="3" width="6.125" style="8" customWidth="1"/>
    <col min="4" max="4" width="23.25390625" style="0" customWidth="1"/>
    <col min="5" max="5" width="23.125" style="0" customWidth="1"/>
    <col min="6" max="6" width="20.625" style="0" customWidth="1"/>
    <col min="7" max="7" width="19.875" style="0" customWidth="1"/>
    <col min="8" max="8" width="3.375" style="0" customWidth="1"/>
    <col min="9" max="9" width="15.00390625" style="9" customWidth="1"/>
    <col min="10" max="10" width="15.00390625" style="0" customWidth="1"/>
    <col min="11" max="11" width="11.75390625" style="0" customWidth="1"/>
    <col min="12" max="12" width="16.75390625" style="0" customWidth="1"/>
  </cols>
  <sheetData>
    <row r="1" spans="1:7" ht="18" customHeight="1">
      <c r="A1" s="45" t="s">
        <v>10</v>
      </c>
      <c r="G1" s="46">
        <v>39256</v>
      </c>
    </row>
    <row r="2" spans="1:9" s="4" customFormat="1" ht="22.5">
      <c r="A2" s="3" t="s">
        <v>26</v>
      </c>
      <c r="B2" s="6"/>
      <c r="C2" s="6"/>
      <c r="G2" s="21" t="s">
        <v>0</v>
      </c>
      <c r="I2" s="42"/>
    </row>
    <row r="3" spans="3:9" ht="13.5" thickBot="1">
      <c r="C3" s="28"/>
      <c r="G3" s="14"/>
      <c r="H3" s="14"/>
      <c r="I3" s="17"/>
    </row>
    <row r="4" spans="1:9" ht="22.5">
      <c r="A4" s="22" t="s">
        <v>9</v>
      </c>
      <c r="B4" s="32"/>
      <c r="C4" s="28"/>
      <c r="D4" s="36" t="s">
        <v>12</v>
      </c>
      <c r="E4" s="37"/>
      <c r="F4" s="37"/>
      <c r="G4" s="38"/>
      <c r="H4" s="14"/>
      <c r="I4" s="17"/>
    </row>
    <row r="5" spans="1:9" ht="15">
      <c r="A5" s="23" t="s">
        <v>5</v>
      </c>
      <c r="B5" s="76">
        <v>0.16</v>
      </c>
      <c r="C5" s="28"/>
      <c r="D5" s="48">
        <f>D25</f>
        <v>37.89473684210525</v>
      </c>
      <c r="E5" s="49">
        <f>E25</f>
        <v>53.9103388385565</v>
      </c>
      <c r="F5" s="49">
        <f>F25</f>
        <v>60.00671447595783</v>
      </c>
      <c r="G5" s="50">
        <f>G25</f>
        <v>66.45865735038076</v>
      </c>
      <c r="H5" s="14"/>
      <c r="I5" s="17" t="s">
        <v>16</v>
      </c>
    </row>
    <row r="6" spans="1:9" ht="12.75">
      <c r="A6" s="54" t="s">
        <v>17</v>
      </c>
      <c r="B6" s="77">
        <v>400</v>
      </c>
      <c r="C6" s="28"/>
      <c r="D6" s="39"/>
      <c r="E6" s="26"/>
      <c r="F6" s="26"/>
      <c r="G6" s="40"/>
      <c r="H6" s="14"/>
      <c r="I6" s="17"/>
    </row>
    <row r="7" spans="1:9" ht="12.75">
      <c r="A7" s="54"/>
      <c r="B7" s="56"/>
      <c r="C7" s="27"/>
      <c r="D7" s="41" t="s">
        <v>13</v>
      </c>
      <c r="E7" s="26"/>
      <c r="F7" s="26"/>
      <c r="G7" s="40"/>
      <c r="H7" s="14"/>
      <c r="I7" s="17" t="s">
        <v>14</v>
      </c>
    </row>
    <row r="8" spans="1:9" ht="15">
      <c r="A8" s="86" t="s">
        <v>6</v>
      </c>
      <c r="B8" s="78">
        <v>1330</v>
      </c>
      <c r="C8" s="27"/>
      <c r="D8" s="51">
        <f>D19</f>
        <v>64</v>
      </c>
      <c r="E8" s="52">
        <f>E19</f>
        <v>64</v>
      </c>
      <c r="F8" s="52">
        <f>F19</f>
        <v>64</v>
      </c>
      <c r="G8" s="53">
        <f>G19</f>
        <v>64</v>
      </c>
      <c r="H8" s="14"/>
      <c r="I8" s="17" t="s">
        <v>15</v>
      </c>
    </row>
    <row r="9" spans="1:8" ht="12.75">
      <c r="A9" s="25" t="s">
        <v>2</v>
      </c>
      <c r="B9" s="79">
        <v>4500</v>
      </c>
      <c r="C9" s="27"/>
      <c r="D9" s="41" t="s">
        <v>27</v>
      </c>
      <c r="E9" s="26"/>
      <c r="F9" s="26"/>
      <c r="G9" s="40"/>
      <c r="H9" s="14"/>
    </row>
    <row r="10" spans="1:9" ht="15" thickBot="1">
      <c r="A10" s="25"/>
      <c r="B10" s="55"/>
      <c r="C10" s="27"/>
      <c r="D10" s="103">
        <f>D8-D5</f>
        <v>26.105263157894747</v>
      </c>
      <c r="E10" s="104">
        <f>E8-E5</f>
        <v>10.089661161443502</v>
      </c>
      <c r="F10" s="104">
        <f>F8-F5</f>
        <v>3.9932855240421716</v>
      </c>
      <c r="G10" s="105">
        <f>G8-G5</f>
        <v>-2.4586573503807614</v>
      </c>
      <c r="H10" s="14"/>
      <c r="I10" s="17" t="s">
        <v>55</v>
      </c>
    </row>
    <row r="11" spans="1:9" ht="29.25" thickBot="1">
      <c r="A11" s="34" t="s">
        <v>8</v>
      </c>
      <c r="B11" s="35" t="s">
        <v>21</v>
      </c>
      <c r="C11" s="27"/>
      <c r="H11" s="14"/>
      <c r="I11" s="17"/>
    </row>
    <row r="12" spans="1:9" s="10" customFormat="1" ht="15">
      <c r="A12" s="25"/>
      <c r="B12" s="29"/>
      <c r="C12" s="29"/>
      <c r="D12" s="24" t="s">
        <v>23</v>
      </c>
      <c r="E12" s="24" t="s">
        <v>18</v>
      </c>
      <c r="F12" s="24" t="s">
        <v>19</v>
      </c>
      <c r="G12" s="24" t="s">
        <v>24</v>
      </c>
      <c r="H12" s="15"/>
      <c r="I12" s="15"/>
    </row>
    <row r="13" spans="1:9" s="2" customFormat="1" ht="14.25">
      <c r="A13" s="33"/>
      <c r="B13" s="29"/>
      <c r="C13" s="29"/>
      <c r="D13" s="30"/>
      <c r="E13" s="30"/>
      <c r="F13" s="30"/>
      <c r="G13" s="30"/>
      <c r="H13" s="16"/>
      <c r="I13" s="43"/>
    </row>
    <row r="14" spans="1:9" ht="12.75">
      <c r="A14" s="1" t="s">
        <v>3</v>
      </c>
      <c r="D14" s="2">
        <f>$B$6*12</f>
        <v>4800</v>
      </c>
      <c r="E14" s="2">
        <f>$B$6*12</f>
        <v>4800</v>
      </c>
      <c r="F14" s="2">
        <f>$B$6*12</f>
        <v>4800</v>
      </c>
      <c r="G14" s="2">
        <f>$B$6*12</f>
        <v>4800</v>
      </c>
      <c r="H14" s="14"/>
      <c r="I14" s="17"/>
    </row>
    <row r="15" spans="1:9" s="10" customFormat="1" ht="14.25">
      <c r="A15" s="5" t="s">
        <v>1</v>
      </c>
      <c r="B15" s="7"/>
      <c r="C15" s="7"/>
      <c r="D15" s="12">
        <f>D14/$B$8</f>
        <v>3.6090225563909772</v>
      </c>
      <c r="E15" s="12">
        <f>E14/$B$8</f>
        <v>3.6090225563909772</v>
      </c>
      <c r="F15" s="12">
        <f>F14/$B$8</f>
        <v>3.6090225563909772</v>
      </c>
      <c r="G15" s="12">
        <f>G14/$B$8</f>
        <v>3.6090225563909772</v>
      </c>
      <c r="H15" s="18"/>
      <c r="I15" s="15"/>
    </row>
    <row r="16" spans="1:7" ht="12.75">
      <c r="A16" s="60" t="s">
        <v>28</v>
      </c>
      <c r="D16" s="74">
        <v>0</v>
      </c>
      <c r="E16" s="74">
        <v>0.03</v>
      </c>
      <c r="F16" s="74">
        <v>0.04</v>
      </c>
      <c r="G16" s="74">
        <v>0.05</v>
      </c>
    </row>
    <row r="17" spans="1:9" s="31" customFormat="1" ht="12.75">
      <c r="A17" s="60" t="s">
        <v>11</v>
      </c>
      <c r="B17" s="60"/>
      <c r="D17" s="75">
        <v>25</v>
      </c>
      <c r="E17" s="75">
        <v>25</v>
      </c>
      <c r="F17" s="75">
        <v>25</v>
      </c>
      <c r="G17" s="75">
        <v>25</v>
      </c>
      <c r="I17" s="9"/>
    </row>
    <row r="18" spans="1:9" s="31" customFormat="1" ht="12.75">
      <c r="A18" s="60"/>
      <c r="B18" s="60"/>
      <c r="D18" s="89"/>
      <c r="E18" s="89"/>
      <c r="F18" s="89"/>
      <c r="G18" s="89"/>
      <c r="I18" s="9"/>
    </row>
    <row r="19" spans="1:8" s="69" customFormat="1" ht="14.25">
      <c r="A19" s="70" t="s">
        <v>4</v>
      </c>
      <c r="B19" s="70"/>
      <c r="C19" s="70"/>
      <c r="D19" s="97">
        <f>D14/12*$B$5</f>
        <v>64</v>
      </c>
      <c r="E19" s="97">
        <f>E14/12*$B$5</f>
        <v>64</v>
      </c>
      <c r="F19" s="97">
        <f>F14/12*$B$5</f>
        <v>64</v>
      </c>
      <c r="G19" s="97">
        <f>G14/12*$B$5</f>
        <v>64</v>
      </c>
      <c r="H19" s="68"/>
    </row>
    <row r="20" spans="1:9" s="10" customFormat="1" ht="14.25">
      <c r="A20" s="5"/>
      <c r="B20" s="7"/>
      <c r="C20" s="7"/>
      <c r="D20" s="90"/>
      <c r="E20" s="90"/>
      <c r="F20" s="90"/>
      <c r="G20" s="90"/>
      <c r="H20" s="18"/>
      <c r="I20" s="15"/>
    </row>
    <row r="21" spans="1:9" s="10" customFormat="1" ht="14.25">
      <c r="A21" s="20" t="s">
        <v>7</v>
      </c>
      <c r="B21" s="63"/>
      <c r="C21" s="63"/>
      <c r="D21" s="98">
        <f>SUM(D15*$B$9)</f>
        <v>16240.601503759397</v>
      </c>
      <c r="E21" s="98">
        <f>SUM(E15*$B$9)</f>
        <v>16240.601503759397</v>
      </c>
      <c r="F21" s="98">
        <f>SUM(F15*$B$9)</f>
        <v>16240.601503759397</v>
      </c>
      <c r="G21" s="98">
        <f>SUM(G15*$B$9)</f>
        <v>16240.601503759397</v>
      </c>
      <c r="H21" s="18"/>
      <c r="I21" s="44" t="s">
        <v>25</v>
      </c>
    </row>
    <row r="22" spans="1:9" s="13" customFormat="1" ht="14.25">
      <c r="A22" s="100" t="s">
        <v>33</v>
      </c>
      <c r="B22" s="101"/>
      <c r="C22" s="100"/>
      <c r="D22" s="102">
        <f>-PMT(D16/12,D17*12,D21)</f>
        <v>54.13533834586465</v>
      </c>
      <c r="E22" s="102">
        <f>-PMT(E16/12,E17*12,E21)</f>
        <v>77.01476976936644</v>
      </c>
      <c r="F22" s="102">
        <f>-PMT(F16/12,F17*12,F21)</f>
        <v>85.72387782279691</v>
      </c>
      <c r="G22" s="102">
        <f>-PMT(G16/12,G17*12,G21)</f>
        <v>94.94093907197254</v>
      </c>
      <c r="I22" s="10"/>
    </row>
    <row r="23" spans="1:9" s="31" customFormat="1" ht="12.75">
      <c r="A23" s="58"/>
      <c r="B23" s="57"/>
      <c r="C23" s="58"/>
      <c r="D23" s="59"/>
      <c r="E23" s="59"/>
      <c r="F23" s="59"/>
      <c r="G23" s="59"/>
      <c r="I23" s="9"/>
    </row>
    <row r="24" spans="1:9" s="11" customFormat="1" ht="14.25">
      <c r="A24" s="88" t="s">
        <v>20</v>
      </c>
      <c r="B24" s="99">
        <v>0.3</v>
      </c>
      <c r="C24" s="63"/>
      <c r="D24" s="98">
        <f>SUM(D21*(1-$B$24))</f>
        <v>11368.421052631576</v>
      </c>
      <c r="E24" s="98">
        <f>SUM(E21*(1-$B$24))</f>
        <v>11368.421052631576</v>
      </c>
      <c r="F24" s="98">
        <f>SUM(F21*(1-$B$24))</f>
        <v>11368.421052631576</v>
      </c>
      <c r="G24" s="98">
        <f>SUM(G21*(1-$B$24))</f>
        <v>11368.421052631576</v>
      </c>
      <c r="H24" s="19"/>
      <c r="I24" s="44" t="s">
        <v>22</v>
      </c>
    </row>
    <row r="25" spans="1:9" s="70" customFormat="1" ht="14.25">
      <c r="A25" s="100" t="s">
        <v>34</v>
      </c>
      <c r="B25" s="91"/>
      <c r="C25" s="91"/>
      <c r="D25" s="67">
        <f>-PMT(D16/12,D17*12,D24)</f>
        <v>37.89473684210525</v>
      </c>
      <c r="E25" s="67">
        <f>-PMT(E16/12,E17*12,E24)</f>
        <v>53.9103388385565</v>
      </c>
      <c r="F25" s="67">
        <f>-PMT(F16/12,F17*12,F24)</f>
        <v>60.00671447595783</v>
      </c>
      <c r="G25" s="67">
        <f>-PMT(G16/12,G17*12,G24)</f>
        <v>66.45865735038076</v>
      </c>
      <c r="I25" s="73"/>
    </row>
    <row r="26" spans="1:9" s="68" customFormat="1" ht="15">
      <c r="A26" s="65"/>
      <c r="B26" s="66"/>
      <c r="C26" s="66"/>
      <c r="D26" s="91"/>
      <c r="E26" s="91"/>
      <c r="F26" s="91"/>
      <c r="G26" s="91"/>
      <c r="I26" s="69"/>
    </row>
    <row r="27" spans="1:9" s="96" customFormat="1" ht="15">
      <c r="A27" s="92" t="s">
        <v>35</v>
      </c>
      <c r="B27" s="92"/>
      <c r="C27" s="92"/>
      <c r="D27" s="93">
        <f>D19-D25</f>
        <v>26.105263157894747</v>
      </c>
      <c r="E27" s="93">
        <f>E19-E25</f>
        <v>10.089661161443502</v>
      </c>
      <c r="F27" s="93">
        <f>F19-F25</f>
        <v>3.9932855240421716</v>
      </c>
      <c r="G27" s="93">
        <f>G19-G25</f>
        <v>-2.4586573503807614</v>
      </c>
      <c r="H27" s="94"/>
      <c r="I27" s="95"/>
    </row>
    <row r="28" spans="1:9" s="96" customFormat="1" ht="15">
      <c r="A28" s="92"/>
      <c r="B28" s="92"/>
      <c r="C28" s="92"/>
      <c r="D28" s="106"/>
      <c r="E28" s="106"/>
      <c r="F28" s="106"/>
      <c r="G28" s="106"/>
      <c r="H28" s="94"/>
      <c r="I28" s="95"/>
    </row>
    <row r="29" spans="8:9" s="31" customFormat="1" ht="12.75">
      <c r="H29" s="2"/>
      <c r="I29" s="9"/>
    </row>
    <row r="30" spans="1:7" ht="12.75">
      <c r="A30" s="1" t="s">
        <v>56</v>
      </c>
      <c r="D30" s="61">
        <f>$B$5</f>
        <v>0.16</v>
      </c>
      <c r="E30" s="61">
        <f>$B$5</f>
        <v>0.16</v>
      </c>
      <c r="F30" s="61">
        <f>$B$5</f>
        <v>0.16</v>
      </c>
      <c r="G30" s="61">
        <f>$B$5</f>
        <v>0.16</v>
      </c>
    </row>
    <row r="31" spans="4:7" ht="12.75">
      <c r="D31" s="61"/>
      <c r="E31" s="61"/>
      <c r="F31" s="61"/>
      <c r="G31" s="61"/>
    </row>
    <row r="32" spans="1:9" s="31" customFormat="1" ht="14.25">
      <c r="A32" s="20" t="s">
        <v>36</v>
      </c>
      <c r="B32" s="63"/>
      <c r="C32" s="63"/>
      <c r="D32" s="64">
        <f>(D22*12)/$D$14</f>
        <v>0.13533834586466165</v>
      </c>
      <c r="E32" s="64">
        <f>(E22*12)/$D$14</f>
        <v>0.1925369244234161</v>
      </c>
      <c r="F32" s="64">
        <f>(F22*12)/$D$14</f>
        <v>0.21430969455699228</v>
      </c>
      <c r="G32" s="64">
        <f>(G22*12)/$D$14</f>
        <v>0.23735234767993135</v>
      </c>
      <c r="I32" s="44" t="s">
        <v>25</v>
      </c>
    </row>
    <row r="33" spans="1:7" s="72" customFormat="1" ht="14.25">
      <c r="A33" s="71" t="s">
        <v>32</v>
      </c>
      <c r="B33" s="71"/>
      <c r="C33" s="71"/>
      <c r="D33" s="80">
        <f>D30-D32</f>
        <v>0.024661654135338357</v>
      </c>
      <c r="E33" s="80">
        <f>E30-E32</f>
        <v>-0.0325369244234161</v>
      </c>
      <c r="F33" s="80">
        <f>F30-F32</f>
        <v>-0.05430969455699228</v>
      </c>
      <c r="G33" s="80">
        <f>G30-G32</f>
        <v>-0.07735234767993135</v>
      </c>
    </row>
    <row r="34" spans="1:7" s="31" customFormat="1" ht="12.75">
      <c r="A34" s="20" t="s">
        <v>31</v>
      </c>
      <c r="B34" s="63"/>
      <c r="C34" s="63"/>
      <c r="D34" s="87">
        <f>(D33/D30)</f>
        <v>0.15413533834586474</v>
      </c>
      <c r="E34" s="87">
        <f>(E33/E30)</f>
        <v>-0.20335577764635063</v>
      </c>
      <c r="F34" s="87">
        <f>(F33/F30)</f>
        <v>-0.33943559098120174</v>
      </c>
      <c r="G34" s="87">
        <f>(G33/G30)</f>
        <v>-0.48345217299957094</v>
      </c>
    </row>
    <row r="35" spans="1:7" s="31" customFormat="1" ht="12.75">
      <c r="A35" s="20"/>
      <c r="B35" s="63"/>
      <c r="C35" s="63"/>
      <c r="D35" s="64"/>
      <c r="E35" s="64"/>
      <c r="F35" s="64"/>
      <c r="G35" s="64"/>
    </row>
    <row r="36" spans="1:9" s="31" customFormat="1" ht="14.25">
      <c r="A36" s="20" t="s">
        <v>37</v>
      </c>
      <c r="B36" s="63"/>
      <c r="C36" s="63"/>
      <c r="D36" s="64">
        <f>(D25*12)/$D$14</f>
        <v>0.09473684210526313</v>
      </c>
      <c r="E36" s="64">
        <f>(E25*12)/$D$14</f>
        <v>0.13477584709639123</v>
      </c>
      <c r="F36" s="64">
        <f>(F25*12)/$D$14</f>
        <v>0.15001678618989456</v>
      </c>
      <c r="G36" s="64">
        <f>(G25*12)/$D$14</f>
        <v>0.16614664337595192</v>
      </c>
      <c r="I36" s="44" t="s">
        <v>22</v>
      </c>
    </row>
    <row r="37" spans="1:7" s="72" customFormat="1" ht="14.25">
      <c r="A37" s="71" t="s">
        <v>32</v>
      </c>
      <c r="B37" s="71"/>
      <c r="C37" s="71"/>
      <c r="D37" s="80">
        <f>D30-D36</f>
        <v>0.06526315789473687</v>
      </c>
      <c r="E37" s="80">
        <f>E30-E36</f>
        <v>0.02522415290360877</v>
      </c>
      <c r="F37" s="80">
        <f>F30-F36</f>
        <v>0.009983213810105446</v>
      </c>
      <c r="G37" s="80">
        <f>G30-G36</f>
        <v>-0.006146643375951916</v>
      </c>
    </row>
    <row r="38" spans="1:7" ht="12.75">
      <c r="A38" s="88" t="s">
        <v>31</v>
      </c>
      <c r="D38" s="62">
        <f>D37/D30</f>
        <v>0.4078947368421054</v>
      </c>
      <c r="E38" s="62">
        <f>E37/E30</f>
        <v>0.15765095564755482</v>
      </c>
      <c r="F38" s="62">
        <f>F37/F30</f>
        <v>0.062395086313159036</v>
      </c>
      <c r="G38" s="62">
        <f>G37/G30</f>
        <v>-0.03841652109969947</v>
      </c>
    </row>
    <row r="39" spans="1:7" ht="12.75">
      <c r="A39" s="88"/>
      <c r="D39" s="62"/>
      <c r="E39" s="62"/>
      <c r="F39" s="62"/>
      <c r="G39" s="62"/>
    </row>
    <row r="40" spans="1:7" ht="12.75">
      <c r="A40" s="88"/>
      <c r="D40" s="62"/>
      <c r="E40" s="62"/>
      <c r="F40" s="62"/>
      <c r="G40" s="62"/>
    </row>
    <row r="41" ht="12.75">
      <c r="A41" s="45" t="s">
        <v>10</v>
      </c>
    </row>
    <row r="46" ht="13.5" thickBot="1"/>
    <row r="47" spans="1:2" ht="12.75">
      <c r="A47" s="81" t="s">
        <v>29</v>
      </c>
      <c r="B47" s="82"/>
    </row>
    <row r="48" spans="1:2" ht="12.75">
      <c r="A48" s="54"/>
      <c r="B48" s="83"/>
    </row>
    <row r="49" spans="1:4" ht="13.5" thickBot="1">
      <c r="A49" s="84" t="s">
        <v>30</v>
      </c>
      <c r="B49" s="85"/>
      <c r="D49" s="47"/>
    </row>
    <row r="50" ht="12.75">
      <c r="G50" s="2"/>
    </row>
    <row r="52" ht="12.75">
      <c r="A52" s="1" t="s">
        <v>38</v>
      </c>
    </row>
    <row r="53" ht="12.75">
      <c r="A53" s="1" t="s">
        <v>44</v>
      </c>
    </row>
    <row r="56" spans="1:2" ht="12.75">
      <c r="A56" s="108" t="s">
        <v>41</v>
      </c>
      <c r="B56" s="109" t="s">
        <v>42</v>
      </c>
    </row>
    <row r="57" spans="1:2" ht="12.75">
      <c r="A57" s="107" t="s">
        <v>39</v>
      </c>
      <c r="B57" s="107">
        <v>1331</v>
      </c>
    </row>
    <row r="58" spans="1:2" ht="12.75">
      <c r="A58" s="107" t="s">
        <v>45</v>
      </c>
      <c r="B58" s="107">
        <v>1214</v>
      </c>
    </row>
    <row r="59" spans="1:2" ht="12.75">
      <c r="A59" s="107" t="s">
        <v>46</v>
      </c>
      <c r="B59" s="107">
        <v>1294</v>
      </c>
    </row>
    <row r="60" spans="1:2" ht="12.75">
      <c r="A60" s="1" t="s">
        <v>52</v>
      </c>
      <c r="B60" s="107">
        <v>1268</v>
      </c>
    </row>
    <row r="62" spans="1:2" ht="12.75">
      <c r="A62" s="107" t="s">
        <v>40</v>
      </c>
      <c r="B62" s="107">
        <v>1282</v>
      </c>
    </row>
    <row r="63" spans="1:2" ht="12.75">
      <c r="A63" s="107" t="s">
        <v>43</v>
      </c>
      <c r="B63" s="107">
        <v>1389</v>
      </c>
    </row>
    <row r="65" spans="1:2" ht="12.75">
      <c r="A65" s="107" t="s">
        <v>51</v>
      </c>
      <c r="B65" s="107">
        <v>1337</v>
      </c>
    </row>
    <row r="66" spans="1:2" ht="12.75">
      <c r="A66" s="107" t="s">
        <v>50</v>
      </c>
      <c r="B66" s="107">
        <v>1417</v>
      </c>
    </row>
    <row r="67" spans="1:2" ht="12.75">
      <c r="A67" s="107" t="s">
        <v>49</v>
      </c>
      <c r="B67" s="107">
        <v>1528</v>
      </c>
    </row>
    <row r="68" spans="1:2" ht="12.75">
      <c r="A68" s="107" t="s">
        <v>47</v>
      </c>
      <c r="B68" s="107">
        <v>1059</v>
      </c>
    </row>
    <row r="69" spans="1:2" ht="12.75">
      <c r="A69" s="107" t="s">
        <v>48</v>
      </c>
      <c r="B69" s="107">
        <v>1009</v>
      </c>
    </row>
    <row r="70" spans="1:2" ht="12.75">
      <c r="A70" s="107" t="s">
        <v>53</v>
      </c>
      <c r="B70" s="107">
        <v>1517</v>
      </c>
    </row>
    <row r="71" spans="1:2" ht="12.75">
      <c r="A71" s="107" t="s">
        <v>54</v>
      </c>
      <c r="B71" s="107">
        <v>1170</v>
      </c>
    </row>
  </sheetData>
  <sheetProtection/>
  <hyperlinks>
    <hyperlink ref="A41" r:id="rId1" display="Please send any comments or corrections to: info@kaplanthompson.com"/>
    <hyperlink ref="A1" r:id="rId2" display="Please send any comments or corrections to: info@kaplanthompson.com"/>
    <hyperlink ref="A8" r:id="rId3" display="kWH / yr / kW in this location (from PVwatts):"/>
  </hyperlinks>
  <printOptions gridLines="1"/>
  <pageMargins left="0.75" right="0.75" top="1" bottom="1" header="0.5" footer="0.5"/>
  <pageSetup fitToHeight="1" fitToWidth="1" orientation="portrait" paperSize="9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Kaplan Thompson Architects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Net-Zero Cost Calculator</dc:title>
  <dc:subject/>
  <dc:creator>Jesse Thompson</dc:creator>
  <cp:keywords/>
  <dc:description>use at your own risk, check for errors!</dc:description>
  <cp:lastModifiedBy>Martin Holladay</cp:lastModifiedBy>
  <cp:lastPrinted>2011-07-08T17:33:13Z</cp:lastPrinted>
  <dcterms:created xsi:type="dcterms:W3CDTF">2009-04-29T11:13:20Z</dcterms:created>
  <dcterms:modified xsi:type="dcterms:W3CDTF">2011-10-18T14:07:00Z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